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My Documents\Personal\BFA\"/>
    </mc:Choice>
  </mc:AlternateContent>
  <bookViews>
    <workbookView xWindow="0" yWindow="420" windowWidth="8280" windowHeight="1471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1" l="1"/>
  <c r="H35" i="1"/>
  <c r="H2" i="1"/>
  <c r="D50" i="1"/>
  <c r="H50" i="1"/>
  <c r="F50" i="1"/>
  <c r="D47" i="1"/>
  <c r="D46" i="1"/>
  <c r="H46" i="1"/>
  <c r="D41" i="1"/>
  <c r="D37" i="1"/>
  <c r="H37" i="1"/>
  <c r="F37" i="1"/>
  <c r="D36" i="1"/>
  <c r="I36" i="1"/>
  <c r="H36" i="1"/>
  <c r="F36" i="1"/>
  <c r="D23" i="1"/>
  <c r="H23" i="1"/>
  <c r="F23" i="1"/>
  <c r="D22" i="1"/>
  <c r="I22" i="1"/>
  <c r="D18" i="1"/>
  <c r="F18" i="1"/>
  <c r="D17" i="1"/>
  <c r="F17" i="1"/>
  <c r="D16" i="1"/>
  <c r="I16" i="1"/>
  <c r="D12" i="1"/>
  <c r="H12" i="1"/>
  <c r="F12" i="1"/>
  <c r="I12" i="1"/>
  <c r="D8" i="1"/>
  <c r="H8" i="1"/>
  <c r="F2" i="1"/>
  <c r="F16" i="1"/>
  <c r="F8" i="1"/>
  <c r="H16" i="1"/>
  <c r="H22" i="1"/>
  <c r="F22" i="1"/>
  <c r="I35" i="1"/>
</calcChain>
</file>

<file path=xl/sharedStrings.xml><?xml version="1.0" encoding="utf-8"?>
<sst xmlns="http://schemas.openxmlformats.org/spreadsheetml/2006/main" count="108" uniqueCount="61">
  <si>
    <t>Date</t>
  </si>
  <si>
    <t>Name</t>
  </si>
  <si>
    <t>1600m</t>
  </si>
  <si>
    <t>Track</t>
  </si>
  <si>
    <t>Work</t>
  </si>
  <si>
    <t>Work:Rest</t>
  </si>
  <si>
    <t>Rep Rest</t>
  </si>
  <si>
    <t>Set Rest</t>
  </si>
  <si>
    <t>Split</t>
  </si>
  <si>
    <t>Workout</t>
  </si>
  <si>
    <t>Factor</t>
  </si>
  <si>
    <t>Interval</t>
  </si>
  <si>
    <t>Ratio</t>
  </si>
  <si>
    <t>Order</t>
  </si>
  <si>
    <t>W-out volume</t>
  </si>
  <si>
    <t>(mins)</t>
  </si>
  <si>
    <t>2 x 4 x 400m</t>
  </si>
  <si>
    <t>3200m</t>
  </si>
  <si>
    <t>200m</t>
  </si>
  <si>
    <t>400m</t>
  </si>
  <si>
    <t>800m</t>
  </si>
  <si>
    <t>1 x 3 x 1200m</t>
  </si>
  <si>
    <t>1:0.5</t>
  </si>
  <si>
    <t>na</t>
  </si>
  <si>
    <t>3600m</t>
  </si>
  <si>
    <t>1 x 3 x 600m</t>
  </si>
  <si>
    <t>1:1</t>
  </si>
  <si>
    <t>1 x 3 x 200m</t>
  </si>
  <si>
    <t>2 x 3 x 200m</t>
  </si>
  <si>
    <t>1:1.5</t>
  </si>
  <si>
    <t>1 x 3 x 800m</t>
  </si>
  <si>
    <t>1 x 4 x 400m</t>
  </si>
  <si>
    <t>4000m</t>
  </si>
  <si>
    <t>(reassessment 1.0 time here)</t>
  </si>
  <si>
    <t>(1.0 mi)</t>
  </si>
  <si>
    <t>1200m Aus Pursuit</t>
  </si>
  <si>
    <t>1 x 4 x 300m</t>
  </si>
  <si>
    <t>4200m</t>
  </si>
  <si>
    <t>Newtons</t>
  </si>
  <si>
    <t>(same work time, decreasing rest time)</t>
  </si>
  <si>
    <t>4 x 5 x 200m</t>
  </si>
  <si>
    <t>decreasing</t>
  </si>
  <si>
    <t>45/35/25/15</t>
  </si>
  <si>
    <t>(secs)</t>
  </si>
  <si>
    <t>Rep restart times</t>
  </si>
  <si>
    <t>Set 1</t>
  </si>
  <si>
    <t>Set 2</t>
  </si>
  <si>
    <t>Set 3</t>
  </si>
  <si>
    <t>Set 4</t>
  </si>
  <si>
    <t>Knockouts</t>
  </si>
  <si>
    <t>(run at one second + 400m time at 1600m race pace)</t>
  </si>
  <si>
    <t>1 x 10 x 400m</t>
  </si>
  <si>
    <t>≈1:1</t>
  </si>
  <si>
    <t>90 secs</t>
  </si>
  <si>
    <t>Compare Workout 8 to Workout 1 - note your improvement</t>
  </si>
  <si>
    <t>Insert most recent 1.5 mile assessment time in cell D2 below in 0:mm:ss format to obtain individual work interval times</t>
  </si>
  <si>
    <t>400m time:</t>
  </si>
  <si>
    <t>1600m split</t>
  </si>
  <si>
    <t>2400m assessment time</t>
  </si>
  <si>
    <t>1600m Goal</t>
  </si>
  <si>
    <t>Perform a 1.0 mile reassessment between weeks 4 and 5 and enter new time below in cell F27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</si>
</sst>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:ss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49" fontId="0" fillId="0" borderId="1" xfId="0" applyNumberFormat="1" applyBorder="1" applyAlignment="1">
      <alignment horizontal="left" vertical="top" wrapText="1"/>
    </xf>
    <xf numFmtId="2" fontId="0" fillId="0" borderId="1" xfId="0" applyNumberForma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164" fontId="1" fillId="0" borderId="1" xfId="0" applyNumberFormat="1" applyFont="1" applyBorder="1" applyAlignment="1">
      <alignment horizontal="left" vertical="top" wrapText="1"/>
    </xf>
    <xf numFmtId="164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1" xfId="0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workbookViewId="0">
      <selection activeCell="G32" sqref="G32"/>
    </sheetView>
  </sheetViews>
  <sheetFormatPr defaultColWidth="8.85546875" defaultRowHeight="15" customHeight="1" x14ac:dyDescent="0.25"/>
  <cols>
    <col min="1" max="1" width="10.28515625" style="1" customWidth="1"/>
    <col min="2" max="2" width="14.5703125" style="1" customWidth="1"/>
    <col min="3" max="3" width="22.42578125" style="1" customWidth="1"/>
    <col min="4" max="5" width="11.42578125" style="1" customWidth="1"/>
    <col min="6" max="6" width="11.42578125" style="1" bestFit="1" customWidth="1"/>
    <col min="7" max="7" width="11.42578125" style="1" customWidth="1"/>
    <col min="8" max="11" width="6.7109375" style="1" customWidth="1"/>
    <col min="12" max="16384" width="8.85546875" style="1"/>
  </cols>
  <sheetData>
    <row r="1" spans="1:11" ht="15" customHeight="1" x14ac:dyDescent="0.25">
      <c r="A1" s="12" t="s">
        <v>55</v>
      </c>
      <c r="B1" s="13"/>
      <c r="C1" s="13"/>
      <c r="D1" s="13"/>
      <c r="E1" s="13"/>
      <c r="F1" s="13"/>
      <c r="G1" s="13"/>
      <c r="H1" s="13"/>
      <c r="I1" s="13"/>
      <c r="J1" s="13"/>
      <c r="K1" s="14"/>
    </row>
    <row r="2" spans="1:11" ht="15" customHeight="1" x14ac:dyDescent="0.25">
      <c r="A2" s="2" t="s">
        <v>0</v>
      </c>
      <c r="B2" s="2" t="s">
        <v>1</v>
      </c>
      <c r="C2" s="2" t="s">
        <v>58</v>
      </c>
      <c r="D2" s="7">
        <v>6.5972222222222222E-3</v>
      </c>
      <c r="E2" s="2" t="s">
        <v>57</v>
      </c>
      <c r="F2" s="7">
        <f>D2*(2/3)</f>
        <v>4.3981481481481476E-3</v>
      </c>
      <c r="G2" s="1" t="s">
        <v>59</v>
      </c>
      <c r="H2" s="7">
        <f>D2*0.62</f>
        <v>4.0902777777777777E-3</v>
      </c>
      <c r="I2" s="16" t="str">
        <f>CONCATENATE("(=", TEXT(D2, "m:ss"), " x 0.62)")</f>
        <v>(=9:30 x 0.62)</v>
      </c>
      <c r="J2" s="17"/>
      <c r="K2" s="2"/>
    </row>
    <row r="3" spans="1:11" ht="1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" customHeight="1" x14ac:dyDescent="0.25">
      <c r="A4" s="2"/>
      <c r="B4" s="3" t="s">
        <v>3</v>
      </c>
      <c r="C4" s="2"/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8</v>
      </c>
      <c r="J4" s="2"/>
      <c r="K4" s="2"/>
    </row>
    <row r="5" spans="1:11" ht="15" customHeight="1" x14ac:dyDescent="0.25">
      <c r="A5" s="3" t="s">
        <v>9</v>
      </c>
      <c r="B5" s="3" t="s">
        <v>9</v>
      </c>
      <c r="C5" s="3" t="s">
        <v>10</v>
      </c>
      <c r="D5" s="3" t="s">
        <v>11</v>
      </c>
      <c r="E5" s="3" t="s">
        <v>12</v>
      </c>
      <c r="F5" s="3" t="s">
        <v>11</v>
      </c>
      <c r="G5" s="3" t="s">
        <v>11</v>
      </c>
      <c r="H5" s="2"/>
      <c r="I5" s="2"/>
      <c r="J5" s="2"/>
      <c r="K5" s="2"/>
    </row>
    <row r="6" spans="1:11" ht="15" customHeight="1" x14ac:dyDescent="0.25">
      <c r="A6" s="3" t="s">
        <v>13</v>
      </c>
      <c r="B6" s="2" t="s">
        <v>14</v>
      </c>
      <c r="C6" s="2"/>
      <c r="D6" s="2" t="s">
        <v>15</v>
      </c>
      <c r="E6" s="2"/>
      <c r="F6" s="2" t="s">
        <v>15</v>
      </c>
      <c r="G6" s="2" t="s">
        <v>15</v>
      </c>
      <c r="H6" s="2"/>
      <c r="I6" s="2"/>
      <c r="J6" s="2"/>
      <c r="K6" s="2"/>
    </row>
    <row r="7" spans="1:11" ht="15" customHeight="1" x14ac:dyDescent="0.25">
      <c r="A7" s="2"/>
      <c r="B7" s="2"/>
      <c r="C7" s="2"/>
      <c r="D7" s="2"/>
      <c r="E7" s="2"/>
      <c r="F7" s="2"/>
      <c r="G7" s="2"/>
      <c r="H7" s="2" t="s">
        <v>18</v>
      </c>
      <c r="I7" s="2"/>
      <c r="J7" s="2"/>
      <c r="K7" s="2"/>
    </row>
    <row r="8" spans="1:11" ht="15" customHeight="1" x14ac:dyDescent="0.25">
      <c r="A8" s="2">
        <v>1</v>
      </c>
      <c r="B8" s="3" t="s">
        <v>16</v>
      </c>
      <c r="C8" s="2">
        <v>0.97499999999999998</v>
      </c>
      <c r="D8" s="7">
        <f>(D2/6)*C8</f>
        <v>1.0720486111111111E-3</v>
      </c>
      <c r="E8" s="4" t="s">
        <v>22</v>
      </c>
      <c r="F8" s="8">
        <f>D8/2</f>
        <v>5.3602430555555554E-4</v>
      </c>
      <c r="G8" s="8">
        <v>2.0833333333333333E-3</v>
      </c>
      <c r="H8" s="8">
        <f>D8/2</f>
        <v>5.3602430555555554E-4</v>
      </c>
      <c r="I8" s="2"/>
      <c r="J8" s="2"/>
      <c r="K8" s="2"/>
    </row>
    <row r="9" spans="1:11" ht="15" customHeight="1" x14ac:dyDescent="0.25">
      <c r="A9" s="2"/>
      <c r="B9" s="2" t="s">
        <v>17</v>
      </c>
      <c r="C9" s="2"/>
      <c r="D9" s="2"/>
      <c r="E9" s="2"/>
      <c r="F9" s="2"/>
      <c r="G9" s="2"/>
      <c r="H9" s="2"/>
      <c r="I9" s="2"/>
      <c r="J9" s="2"/>
      <c r="K9" s="2"/>
    </row>
    <row r="10" spans="1:11" ht="1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5" customHeight="1" x14ac:dyDescent="0.25">
      <c r="A11" s="2"/>
      <c r="B11" s="2"/>
      <c r="C11" s="2"/>
      <c r="D11" s="2"/>
      <c r="E11" s="2"/>
      <c r="F11" s="2"/>
      <c r="G11" s="2"/>
      <c r="H11" s="2" t="s">
        <v>19</v>
      </c>
      <c r="I11" s="2" t="s">
        <v>20</v>
      </c>
      <c r="J11" s="2"/>
      <c r="K11" s="2"/>
    </row>
    <row r="12" spans="1:11" ht="15" customHeight="1" x14ac:dyDescent="0.25">
      <c r="A12" s="2">
        <v>2</v>
      </c>
      <c r="B12" s="3" t="s">
        <v>21</v>
      </c>
      <c r="C12" s="2">
        <v>1.05</v>
      </c>
      <c r="D12" s="7">
        <f>(D2/2)*C12</f>
        <v>3.4635416666666669E-3</v>
      </c>
      <c r="E12" s="4" t="s">
        <v>22</v>
      </c>
      <c r="F12" s="8">
        <f>D12/2</f>
        <v>1.7317708333333334E-3</v>
      </c>
      <c r="G12" s="2" t="s">
        <v>23</v>
      </c>
      <c r="H12" s="8">
        <f>D12/3</f>
        <v>1.154513888888889E-3</v>
      </c>
      <c r="I12" s="8">
        <f>D12*2/3</f>
        <v>2.3090277777777779E-3</v>
      </c>
      <c r="J12" s="2"/>
      <c r="K12" s="2"/>
    </row>
    <row r="13" spans="1:11" ht="15" customHeight="1" x14ac:dyDescent="0.25">
      <c r="A13" s="2"/>
      <c r="B13" s="2" t="s">
        <v>24</v>
      </c>
      <c r="C13" s="2"/>
      <c r="D13" s="2"/>
      <c r="E13" s="2"/>
      <c r="F13" s="2"/>
      <c r="G13" s="2"/>
      <c r="H13" s="2"/>
      <c r="I13" s="2"/>
      <c r="J13" s="2"/>
      <c r="K13" s="2"/>
    </row>
    <row r="14" spans="1:11" ht="15" customHeigh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" customHeight="1" x14ac:dyDescent="0.25">
      <c r="A15" s="2"/>
      <c r="B15" s="2"/>
      <c r="C15" s="2"/>
      <c r="D15" s="2"/>
      <c r="E15" s="2"/>
      <c r="F15" s="2"/>
      <c r="G15" s="2"/>
      <c r="H15" s="2" t="s">
        <v>18</v>
      </c>
      <c r="I15" s="2" t="s">
        <v>19</v>
      </c>
      <c r="J15" s="2"/>
      <c r="K15" s="2"/>
    </row>
    <row r="16" spans="1:11" ht="15" customHeight="1" x14ac:dyDescent="0.25">
      <c r="A16" s="2">
        <v>3</v>
      </c>
      <c r="B16" s="3" t="s">
        <v>25</v>
      </c>
      <c r="C16" s="2">
        <v>0.97</v>
      </c>
      <c r="D16" s="7">
        <f>(D2/4)*C16</f>
        <v>1.5998263888888889E-3</v>
      </c>
      <c r="E16" s="4" t="s">
        <v>26</v>
      </c>
      <c r="F16" s="8">
        <f>D16</f>
        <v>1.5998263888888889E-3</v>
      </c>
      <c r="G16" s="8">
        <v>2.0833333333333333E-3</v>
      </c>
      <c r="H16" s="8">
        <f>D16/3</f>
        <v>5.3327546296296293E-4</v>
      </c>
      <c r="I16" s="8">
        <f>D16*2/3</f>
        <v>1.0665509259259259E-3</v>
      </c>
      <c r="J16" s="2"/>
      <c r="K16" s="2"/>
    </row>
    <row r="17" spans="1:11" ht="15" customHeight="1" x14ac:dyDescent="0.25">
      <c r="A17" s="2"/>
      <c r="B17" s="3" t="s">
        <v>27</v>
      </c>
      <c r="C17" s="5">
        <v>0.9</v>
      </c>
      <c r="D17" s="7">
        <f>(D2/12)*C17</f>
        <v>4.9479166666666671E-4</v>
      </c>
      <c r="E17" s="4" t="s">
        <v>26</v>
      </c>
      <c r="F17" s="8">
        <f>D17</f>
        <v>4.9479166666666671E-4</v>
      </c>
      <c r="G17" s="8">
        <v>2.0833333333333333E-3</v>
      </c>
      <c r="H17" s="2"/>
      <c r="I17" s="2"/>
      <c r="J17" s="2"/>
      <c r="K17" s="2"/>
    </row>
    <row r="18" spans="1:11" ht="15" customHeight="1" x14ac:dyDescent="0.25">
      <c r="A18" s="2"/>
      <c r="B18" s="3" t="s">
        <v>28</v>
      </c>
      <c r="C18" s="2">
        <v>0.85</v>
      </c>
      <c r="D18" s="7">
        <f>(D2/12)*C18</f>
        <v>4.6730324074074073E-4</v>
      </c>
      <c r="E18" s="4" t="s">
        <v>29</v>
      </c>
      <c r="F18" s="8">
        <f>D18*1.5</f>
        <v>7.0095486111111107E-4</v>
      </c>
      <c r="G18" s="8">
        <v>2.0833333333333333E-3</v>
      </c>
      <c r="H18" s="2"/>
      <c r="I18" s="2"/>
      <c r="J18" s="2"/>
      <c r="K18" s="2"/>
    </row>
    <row r="19" spans="1:11" ht="15" customHeight="1" x14ac:dyDescent="0.25">
      <c r="A19" s="2"/>
      <c r="B19" s="2" t="s">
        <v>24</v>
      </c>
      <c r="C19" s="2"/>
      <c r="D19" s="2"/>
      <c r="E19" s="2"/>
      <c r="F19" s="2"/>
      <c r="G19" s="2"/>
      <c r="H19" s="2"/>
      <c r="I19" s="2"/>
      <c r="J19" s="2"/>
      <c r="K19" s="2"/>
    </row>
    <row r="20" spans="1:11" ht="15" customHeigh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" customHeight="1" x14ac:dyDescent="0.25">
      <c r="A21" s="2"/>
      <c r="B21" s="2"/>
      <c r="C21" s="2"/>
      <c r="D21" s="2"/>
      <c r="E21" s="2"/>
      <c r="F21" s="2"/>
      <c r="G21" s="2"/>
      <c r="H21" s="2" t="s">
        <v>18</v>
      </c>
      <c r="I21" s="2" t="s">
        <v>19</v>
      </c>
      <c r="J21" s="2"/>
      <c r="K21" s="2"/>
    </row>
    <row r="22" spans="1:11" ht="15" customHeight="1" x14ac:dyDescent="0.25">
      <c r="A22" s="2">
        <v>4</v>
      </c>
      <c r="B22" s="3" t="s">
        <v>30</v>
      </c>
      <c r="C22" s="2">
        <v>0.97</v>
      </c>
      <c r="D22" s="7">
        <f>(D2/3)*C22</f>
        <v>2.1331018518518517E-3</v>
      </c>
      <c r="E22" s="4" t="s">
        <v>26</v>
      </c>
      <c r="F22" s="8">
        <f>D22</f>
        <v>2.1331018518518517E-3</v>
      </c>
      <c r="G22" s="8">
        <v>2.7777777777777779E-3</v>
      </c>
      <c r="H22" s="8">
        <f>D22/4</f>
        <v>5.3327546296296293E-4</v>
      </c>
      <c r="I22" s="8">
        <f>D22/2</f>
        <v>1.0665509259259259E-3</v>
      </c>
      <c r="J22" s="2"/>
      <c r="K22" s="2"/>
    </row>
    <row r="23" spans="1:11" ht="15" customHeight="1" x14ac:dyDescent="0.25">
      <c r="A23" s="2"/>
      <c r="B23" s="3" t="s">
        <v>31</v>
      </c>
      <c r="C23" s="2">
        <v>0.91</v>
      </c>
      <c r="D23" s="7">
        <f>(D2/6)*C23</f>
        <v>1.0005787037037038E-3</v>
      </c>
      <c r="E23" s="4" t="s">
        <v>26</v>
      </c>
      <c r="F23" s="8">
        <f>D23</f>
        <v>1.0005787037037038E-3</v>
      </c>
      <c r="G23" s="2"/>
      <c r="H23" s="8">
        <f>D23/2</f>
        <v>5.0028935185185191E-4</v>
      </c>
      <c r="I23" s="2"/>
      <c r="J23" s="2"/>
      <c r="K23" s="2"/>
    </row>
    <row r="24" spans="1:11" ht="15" customHeight="1" x14ac:dyDescent="0.25">
      <c r="A24" s="2"/>
      <c r="B24" s="2" t="s">
        <v>32</v>
      </c>
      <c r="C24" s="2"/>
      <c r="D24" s="2"/>
      <c r="E24" s="2"/>
      <c r="F24" s="2"/>
      <c r="G24" s="2"/>
      <c r="H24" s="2"/>
      <c r="I24" s="2"/>
      <c r="J24" s="2"/>
      <c r="K24" s="2"/>
    </row>
    <row r="25" spans="1:11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" customHeight="1" x14ac:dyDescent="0.25">
      <c r="A26" s="9" t="s">
        <v>60</v>
      </c>
      <c r="B26" s="9"/>
      <c r="C26" s="9"/>
      <c r="D26" s="9"/>
      <c r="E26" s="9"/>
      <c r="F26" s="9"/>
      <c r="G26" s="9"/>
      <c r="H26" s="2"/>
      <c r="I26" s="2"/>
      <c r="J26" s="2"/>
      <c r="K26" s="2"/>
    </row>
    <row r="27" spans="1:11" ht="15" customHeight="1" x14ac:dyDescent="0.25">
      <c r="A27" s="2" t="s">
        <v>0</v>
      </c>
      <c r="B27" s="2" t="s">
        <v>1</v>
      </c>
      <c r="C27" s="2"/>
      <c r="D27" s="2"/>
      <c r="E27" s="2" t="s">
        <v>2</v>
      </c>
      <c r="F27" s="7">
        <v>4.340277777777778E-3</v>
      </c>
      <c r="G27" s="9" t="s">
        <v>33</v>
      </c>
      <c r="H27" s="9"/>
      <c r="I27" s="9"/>
      <c r="J27" s="9"/>
      <c r="K27" s="2"/>
    </row>
    <row r="28" spans="1:11" ht="15" customHeight="1" x14ac:dyDescent="0.25">
      <c r="A28" s="2"/>
      <c r="B28" s="2"/>
      <c r="C28" s="2"/>
      <c r="D28" s="2"/>
      <c r="E28" s="2" t="s">
        <v>34</v>
      </c>
      <c r="F28" s="2"/>
      <c r="G28" s="2"/>
      <c r="H28" s="2"/>
      <c r="I28" s="2"/>
      <c r="J28" s="2"/>
      <c r="K28" s="2"/>
    </row>
    <row r="29" spans="1:11" ht="1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" customHeight="1" x14ac:dyDescent="0.25">
      <c r="A30" s="2"/>
      <c r="B30" s="3"/>
      <c r="C30" s="2"/>
      <c r="D30" s="3" t="s">
        <v>4</v>
      </c>
      <c r="E30" s="3" t="s">
        <v>5</v>
      </c>
      <c r="F30" s="3" t="s">
        <v>6</v>
      </c>
      <c r="G30" s="3" t="s">
        <v>7</v>
      </c>
      <c r="H30" s="3" t="s">
        <v>8</v>
      </c>
      <c r="I30" s="3" t="s">
        <v>8</v>
      </c>
      <c r="J30" s="2"/>
      <c r="K30" s="2"/>
    </row>
    <row r="31" spans="1:11" ht="15" customHeight="1" x14ac:dyDescent="0.25">
      <c r="A31" s="3" t="s">
        <v>9</v>
      </c>
      <c r="B31" s="3" t="s">
        <v>9</v>
      </c>
      <c r="C31" s="3" t="s">
        <v>10</v>
      </c>
      <c r="D31" s="3" t="s">
        <v>11</v>
      </c>
      <c r="E31" s="3" t="s">
        <v>12</v>
      </c>
      <c r="F31" s="3" t="s">
        <v>11</v>
      </c>
      <c r="G31" s="3" t="s">
        <v>11</v>
      </c>
      <c r="H31" s="2"/>
      <c r="I31" s="2"/>
      <c r="J31" s="2"/>
      <c r="K31" s="2"/>
    </row>
    <row r="32" spans="1:11" ht="15" customHeight="1" x14ac:dyDescent="0.25">
      <c r="A32" s="3" t="s">
        <v>13</v>
      </c>
      <c r="B32" s="2" t="s">
        <v>14</v>
      </c>
      <c r="C32" s="2"/>
      <c r="D32" s="2" t="s">
        <v>15</v>
      </c>
      <c r="E32" s="2"/>
      <c r="F32" s="2" t="s">
        <v>15</v>
      </c>
      <c r="G32" s="2" t="s">
        <v>15</v>
      </c>
      <c r="H32" s="2"/>
      <c r="I32" s="2"/>
      <c r="J32" s="2"/>
      <c r="K32" s="2"/>
    </row>
    <row r="33" spans="1:11" ht="1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" customHeight="1" x14ac:dyDescent="0.25">
      <c r="A34" s="2"/>
      <c r="B34" s="2"/>
      <c r="C34" s="2"/>
      <c r="D34" s="2"/>
      <c r="E34" s="2"/>
      <c r="F34" s="2"/>
      <c r="G34" s="2"/>
      <c r="H34" s="2" t="s">
        <v>18</v>
      </c>
      <c r="I34" s="2" t="s">
        <v>19</v>
      </c>
      <c r="J34" s="2"/>
      <c r="K34" s="2"/>
    </row>
    <row r="35" spans="1:11" ht="15" customHeight="1" x14ac:dyDescent="0.25">
      <c r="A35" s="2">
        <v>5</v>
      </c>
      <c r="B35" s="10" t="s">
        <v>35</v>
      </c>
      <c r="C35" s="11"/>
      <c r="D35" s="7">
        <v>4.0277777777777777E-3</v>
      </c>
      <c r="E35" s="2"/>
      <c r="F35" s="2"/>
      <c r="G35" s="2"/>
      <c r="H35" s="8">
        <f>D35/6</f>
        <v>6.7129629629629625E-4</v>
      </c>
      <c r="I35" s="8">
        <f>D35/3</f>
        <v>1.3425925925925925E-3</v>
      </c>
      <c r="J35" s="2"/>
      <c r="K35" s="2"/>
    </row>
    <row r="36" spans="1:11" ht="15" customHeight="1" x14ac:dyDescent="0.25">
      <c r="A36" s="2"/>
      <c r="B36" s="3" t="s">
        <v>25</v>
      </c>
      <c r="C36" s="2">
        <v>0.98</v>
      </c>
      <c r="D36" s="7">
        <f>(F27*3/8)*C36</f>
        <v>1.5950520833333333E-3</v>
      </c>
      <c r="E36" s="4" t="s">
        <v>26</v>
      </c>
      <c r="F36" s="8">
        <f>D36</f>
        <v>1.5950520833333333E-3</v>
      </c>
      <c r="G36" s="8">
        <v>2.7777777777777779E-3</v>
      </c>
      <c r="H36" s="8">
        <f>D36/3</f>
        <v>5.3168402777777773E-4</v>
      </c>
      <c r="I36" s="8">
        <f>D36*2/3</f>
        <v>1.0633680555555555E-3</v>
      </c>
      <c r="J36" s="2"/>
      <c r="K36" s="2"/>
    </row>
    <row r="37" spans="1:11" ht="15" customHeight="1" x14ac:dyDescent="0.25">
      <c r="A37" s="2"/>
      <c r="B37" s="3" t="s">
        <v>36</v>
      </c>
      <c r="C37" s="2">
        <v>0.91</v>
      </c>
      <c r="D37" s="7">
        <f>(F27*3/16)*C37</f>
        <v>7.4055989583333341E-4</v>
      </c>
      <c r="E37" s="4" t="s">
        <v>26</v>
      </c>
      <c r="F37" s="8">
        <f>D37</f>
        <v>7.4055989583333341E-4</v>
      </c>
      <c r="G37" s="2"/>
      <c r="H37" s="8">
        <f>D37*2/3</f>
        <v>4.9370659722222231E-4</v>
      </c>
      <c r="I37" s="8"/>
      <c r="J37" s="2"/>
      <c r="K37" s="2"/>
    </row>
    <row r="38" spans="1:11" ht="15" customHeight="1" x14ac:dyDescent="0.25">
      <c r="A38" s="2"/>
      <c r="B38" s="2" t="s">
        <v>37</v>
      </c>
      <c r="C38" s="2"/>
      <c r="D38" s="2"/>
      <c r="E38" s="2"/>
      <c r="F38" s="2"/>
      <c r="G38" s="2"/>
      <c r="H38" s="2"/>
      <c r="I38" s="2"/>
      <c r="J38" s="2"/>
      <c r="K38" s="2"/>
    </row>
    <row r="39" spans="1:11" ht="1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" customHeight="1" x14ac:dyDescent="0.25">
      <c r="A40" s="2">
        <v>6</v>
      </c>
      <c r="B40" s="3" t="s">
        <v>38</v>
      </c>
      <c r="C40" s="9" t="s">
        <v>39</v>
      </c>
      <c r="D40" s="9"/>
      <c r="E40" s="9"/>
      <c r="F40" s="2"/>
      <c r="G40" s="2"/>
      <c r="H40" s="9" t="s">
        <v>44</v>
      </c>
      <c r="I40" s="9"/>
      <c r="J40" s="9"/>
      <c r="K40" s="2"/>
    </row>
    <row r="41" spans="1:11" ht="15" customHeight="1" x14ac:dyDescent="0.25">
      <c r="A41" s="2"/>
      <c r="B41" s="3" t="s">
        <v>40</v>
      </c>
      <c r="C41" s="2">
        <v>0.95</v>
      </c>
      <c r="D41" s="7">
        <f>(F27/8)*C41</f>
        <v>5.1540798611111112E-4</v>
      </c>
      <c r="E41" s="2" t="s">
        <v>41</v>
      </c>
      <c r="F41" s="2" t="s">
        <v>42</v>
      </c>
      <c r="G41" s="8">
        <v>1.3888888888888889E-3</v>
      </c>
      <c r="H41" s="2" t="s">
        <v>45</v>
      </c>
      <c r="I41" s="2" t="s">
        <v>46</v>
      </c>
      <c r="J41" s="2" t="s">
        <v>47</v>
      </c>
      <c r="K41" s="2" t="s">
        <v>48</v>
      </c>
    </row>
    <row r="42" spans="1:11" ht="15" customHeight="1" x14ac:dyDescent="0.25">
      <c r="A42" s="2"/>
      <c r="B42" s="2" t="s">
        <v>32</v>
      </c>
      <c r="C42" s="2"/>
      <c r="D42" s="2"/>
      <c r="E42" s="2"/>
      <c r="F42" s="2" t="s">
        <v>43</v>
      </c>
      <c r="G42" s="2"/>
      <c r="H42" s="8">
        <v>1.0416666666666667E-3</v>
      </c>
      <c r="I42" s="8">
        <v>9.2592592592592585E-4</v>
      </c>
      <c r="J42" s="8">
        <v>8.1018518518518516E-4</v>
      </c>
      <c r="K42" s="8">
        <v>6.9444444444444447E-4</v>
      </c>
    </row>
    <row r="43" spans="1:11" ht="1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" customHeight="1" x14ac:dyDescent="0.25">
      <c r="A44" s="2"/>
      <c r="B44" s="2"/>
      <c r="C44" s="2"/>
      <c r="D44" s="2"/>
      <c r="E44" s="2"/>
      <c r="F44" s="2"/>
      <c r="G44" s="2"/>
      <c r="H44" s="2" t="s">
        <v>18</v>
      </c>
      <c r="I44" s="2"/>
      <c r="J44" s="2"/>
      <c r="K44" s="2"/>
    </row>
    <row r="45" spans="1:11" ht="15" customHeight="1" x14ac:dyDescent="0.25">
      <c r="A45" s="2">
        <v>7</v>
      </c>
      <c r="B45" s="3" t="s">
        <v>49</v>
      </c>
      <c r="C45" s="9" t="s">
        <v>50</v>
      </c>
      <c r="D45" s="9"/>
      <c r="E45" s="9"/>
      <c r="F45" s="9"/>
      <c r="G45" s="2"/>
      <c r="H45" s="2"/>
      <c r="I45" s="2"/>
      <c r="J45" s="2"/>
      <c r="K45" s="2"/>
    </row>
    <row r="46" spans="1:11" ht="15" customHeight="1" x14ac:dyDescent="0.25">
      <c r="A46" s="2"/>
      <c r="B46" s="3" t="s">
        <v>51</v>
      </c>
      <c r="C46" s="8">
        <v>1.1574074074074073E-5</v>
      </c>
      <c r="D46" s="7">
        <f>D47+C46</f>
        <v>1.0966435185185185E-3</v>
      </c>
      <c r="E46" s="6" t="s">
        <v>52</v>
      </c>
      <c r="F46" s="2" t="s">
        <v>53</v>
      </c>
      <c r="G46" s="2"/>
      <c r="H46" s="8">
        <f>D46/2</f>
        <v>5.4832175925925925E-4</v>
      </c>
      <c r="I46" s="2"/>
      <c r="J46" s="2"/>
      <c r="K46" s="2"/>
    </row>
    <row r="47" spans="1:11" ht="15" customHeight="1" x14ac:dyDescent="0.25">
      <c r="A47" s="2"/>
      <c r="B47" s="2" t="s">
        <v>32</v>
      </c>
      <c r="C47" s="15" t="s">
        <v>56</v>
      </c>
      <c r="D47" s="8">
        <f>F27/4</f>
        <v>1.0850694444444445E-3</v>
      </c>
      <c r="E47" s="2"/>
      <c r="F47" s="2"/>
      <c r="G47" s="2"/>
      <c r="H47" s="2"/>
      <c r="I47" s="2"/>
      <c r="J47" s="2"/>
      <c r="K47" s="2"/>
    </row>
    <row r="48" spans="1:11" ht="1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" customHeight="1" x14ac:dyDescent="0.25">
      <c r="A49" s="2"/>
      <c r="B49" s="2"/>
      <c r="C49" s="2"/>
      <c r="D49" s="2"/>
      <c r="E49" s="2"/>
      <c r="F49" s="2"/>
      <c r="G49" s="2"/>
      <c r="H49" s="2" t="s">
        <v>18</v>
      </c>
      <c r="I49" s="2"/>
      <c r="J49" s="2"/>
      <c r="K49" s="2"/>
    </row>
    <row r="50" spans="1:11" ht="15" customHeight="1" x14ac:dyDescent="0.25">
      <c r="A50" s="2">
        <v>8</v>
      </c>
      <c r="B50" s="3" t="s">
        <v>16</v>
      </c>
      <c r="C50" s="2"/>
      <c r="D50" s="7">
        <f>F27/4</f>
        <v>1.0850694444444445E-3</v>
      </c>
      <c r="E50" s="4" t="s">
        <v>22</v>
      </c>
      <c r="F50" s="8">
        <f>D50/2</f>
        <v>5.4253472222222225E-4</v>
      </c>
      <c r="G50" s="8">
        <v>2.0833333333333333E-3</v>
      </c>
      <c r="H50" s="8">
        <f>D50/2</f>
        <v>5.4253472222222225E-4</v>
      </c>
      <c r="I50" s="2"/>
      <c r="J50" s="2"/>
      <c r="K50" s="2"/>
    </row>
    <row r="51" spans="1:11" ht="15" customHeight="1" x14ac:dyDescent="0.25">
      <c r="A51" s="2"/>
      <c r="B51" s="2" t="s">
        <v>17</v>
      </c>
      <c r="C51" s="2"/>
      <c r="D51" s="2"/>
      <c r="E51" s="2"/>
      <c r="F51" s="2"/>
      <c r="G51" s="2"/>
      <c r="H51" s="2"/>
      <c r="I51" s="2"/>
      <c r="J51" s="2"/>
      <c r="K51" s="2"/>
    </row>
    <row r="52" spans="1:11" ht="15" customHeight="1" x14ac:dyDescent="0.25">
      <c r="A52" s="2"/>
      <c r="B52" s="9" t="s">
        <v>54</v>
      </c>
      <c r="C52" s="9"/>
      <c r="D52" s="9"/>
      <c r="E52" s="9"/>
      <c r="F52" s="9"/>
      <c r="G52" s="2"/>
      <c r="H52" s="2"/>
      <c r="I52" s="2"/>
      <c r="J52" s="2"/>
      <c r="K52" s="2"/>
    </row>
    <row r="53" spans="1:11" ht="1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</sheetData>
  <mergeCells count="9">
    <mergeCell ref="C45:F45"/>
    <mergeCell ref="B52:F52"/>
    <mergeCell ref="A26:G26"/>
    <mergeCell ref="G27:J27"/>
    <mergeCell ref="B35:C35"/>
    <mergeCell ref="H40:J40"/>
    <mergeCell ref="C40:E40"/>
    <mergeCell ref="A1:K1"/>
    <mergeCell ref="I2:J2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GFPS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Christian</dc:creator>
  <cp:lastModifiedBy>CHRISTIAN, ERICK A SSgt USAF ACC 363 ISS/SCOI</cp:lastModifiedBy>
  <cp:lastPrinted>2016-02-04T21:46:02Z</cp:lastPrinted>
  <dcterms:created xsi:type="dcterms:W3CDTF">2016-02-04T18:05:33Z</dcterms:created>
  <dcterms:modified xsi:type="dcterms:W3CDTF">2017-12-12T20:34:29Z</dcterms:modified>
</cp:coreProperties>
</file>